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27.09.2025. Немецкий язык\"/>
    </mc:Choice>
  </mc:AlternateContent>
  <bookViews>
    <workbookView xWindow="-105" yWindow="-105" windowWidth="23250" windowHeight="12570" tabRatio="743" activeTab="3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8" l="1"/>
  <c r="P60" i="18"/>
  <c r="P60" i="5"/>
  <c r="P60" i="13"/>
  <c r="P60" i="14"/>
  <c r="P60" i="15"/>
  <c r="P60" i="17"/>
  <c r="P60" i="16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H9" i="5"/>
  <c r="H9" i="12"/>
  <c r="H9" i="13"/>
  <c r="H9" i="14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K9" i="18"/>
  <c r="P19" i="18" s="1"/>
  <c r="R2" i="18"/>
  <c r="P17" i="18" l="1"/>
  <c r="P18" i="18"/>
  <c r="O17" i="18"/>
  <c r="O15" i="18"/>
  <c r="P16" i="18"/>
  <c r="O16" i="18"/>
  <c r="O14" i="18"/>
  <c r="P15" i="18"/>
  <c r="P14" i="18"/>
  <c r="O13" i="18"/>
  <c r="P12" i="18"/>
  <c r="P13" i="18"/>
  <c r="O12" i="18"/>
  <c r="L9" i="18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K9" i="17"/>
  <c r="P19" i="17" s="1"/>
  <c r="O60" i="16"/>
  <c r="N60" i="16"/>
  <c r="O59" i="16"/>
  <c r="N59" i="16"/>
  <c r="O58" i="16"/>
  <c r="N58" i="16"/>
  <c r="O57" i="16"/>
  <c r="N57" i="16"/>
  <c r="O56" i="16"/>
  <c r="N56" i="16"/>
  <c r="O55" i="16"/>
  <c r="N55" i="16"/>
  <c r="O54" i="16"/>
  <c r="N54" i="16"/>
  <c r="O53" i="16"/>
  <c r="N53" i="16"/>
  <c r="O52" i="16"/>
  <c r="N52" i="16"/>
  <c r="O51" i="16"/>
  <c r="N51" i="16"/>
  <c r="O50" i="16"/>
  <c r="N50" i="16"/>
  <c r="O49" i="16"/>
  <c r="N49" i="16"/>
  <c r="O48" i="16"/>
  <c r="N48" i="16"/>
  <c r="O47" i="16"/>
  <c r="N47" i="16"/>
  <c r="O46" i="16"/>
  <c r="N46" i="16"/>
  <c r="O45" i="16"/>
  <c r="N45" i="16"/>
  <c r="O44" i="16"/>
  <c r="N44" i="16"/>
  <c r="O43" i="16"/>
  <c r="N43" i="16"/>
  <c r="O42" i="16"/>
  <c r="N42" i="16"/>
  <c r="O41" i="16"/>
  <c r="N41" i="16"/>
  <c r="O40" i="16"/>
  <c r="N40" i="16"/>
  <c r="O39" i="16"/>
  <c r="N39" i="16"/>
  <c r="O38" i="16"/>
  <c r="N38" i="16"/>
  <c r="O37" i="16"/>
  <c r="N37" i="16"/>
  <c r="O36" i="16"/>
  <c r="N36" i="16"/>
  <c r="O35" i="16"/>
  <c r="N35" i="16"/>
  <c r="O34" i="16"/>
  <c r="N34" i="16"/>
  <c r="O33" i="16"/>
  <c r="N33" i="16"/>
  <c r="O32" i="16"/>
  <c r="N32" i="16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O22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K9" i="16"/>
  <c r="R2" i="16"/>
  <c r="O60" i="15"/>
  <c r="N60" i="15"/>
  <c r="O59" i="15"/>
  <c r="N59" i="15"/>
  <c r="O58" i="15"/>
  <c r="N58" i="15"/>
  <c r="O57" i="15"/>
  <c r="N57" i="15"/>
  <c r="O56" i="15"/>
  <c r="N56" i="15"/>
  <c r="O55" i="15"/>
  <c r="N55" i="15"/>
  <c r="O54" i="15"/>
  <c r="N54" i="15"/>
  <c r="O53" i="15"/>
  <c r="N53" i="15"/>
  <c r="O52" i="15"/>
  <c r="N52" i="15"/>
  <c r="O51" i="15"/>
  <c r="N51" i="15"/>
  <c r="O50" i="15"/>
  <c r="N50" i="15"/>
  <c r="O49" i="15"/>
  <c r="N49" i="15"/>
  <c r="O48" i="15"/>
  <c r="N48" i="15"/>
  <c r="O47" i="15"/>
  <c r="N47" i="15"/>
  <c r="O46" i="15"/>
  <c r="N46" i="15"/>
  <c r="O45" i="15"/>
  <c r="N45" i="15"/>
  <c r="O44" i="15"/>
  <c r="N44" i="15"/>
  <c r="O43" i="15"/>
  <c r="N43" i="15"/>
  <c r="O42" i="15"/>
  <c r="N42" i="15"/>
  <c r="O41" i="15"/>
  <c r="N41" i="15"/>
  <c r="O40" i="15"/>
  <c r="N40" i="15"/>
  <c r="O39" i="15"/>
  <c r="N39" i="15"/>
  <c r="O38" i="15"/>
  <c r="N38" i="15"/>
  <c r="O37" i="15"/>
  <c r="N37" i="15"/>
  <c r="O36" i="15"/>
  <c r="N36" i="15"/>
  <c r="O35" i="15"/>
  <c r="N35" i="15"/>
  <c r="O34" i="15"/>
  <c r="N34" i="15"/>
  <c r="O33" i="15"/>
  <c r="N33" i="15"/>
  <c r="O32" i="15"/>
  <c r="N32" i="15"/>
  <c r="O31" i="15"/>
  <c r="N31" i="15"/>
  <c r="O30" i="15"/>
  <c r="N30" i="15"/>
  <c r="O29" i="15"/>
  <c r="N29" i="15"/>
  <c r="O28" i="15"/>
  <c r="N28" i="15"/>
  <c r="O27" i="15"/>
  <c r="N27" i="15"/>
  <c r="O26" i="15"/>
  <c r="N26" i="15"/>
  <c r="O25" i="15"/>
  <c r="N25" i="15"/>
  <c r="O24" i="15"/>
  <c r="N24" i="15"/>
  <c r="O23" i="15"/>
  <c r="N23" i="15"/>
  <c r="O22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K9" i="15"/>
  <c r="R2" i="15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K9" i="14"/>
  <c r="R2" i="14"/>
  <c r="O60" i="13"/>
  <c r="N60" i="13"/>
  <c r="O59" i="13"/>
  <c r="N59" i="13"/>
  <c r="O58" i="13"/>
  <c r="N58" i="13"/>
  <c r="O57" i="13"/>
  <c r="N57" i="13"/>
  <c r="O56" i="13"/>
  <c r="N56" i="13"/>
  <c r="O55" i="13"/>
  <c r="N55" i="13"/>
  <c r="O54" i="13"/>
  <c r="N54" i="13"/>
  <c r="O53" i="13"/>
  <c r="N53" i="13"/>
  <c r="O52" i="13"/>
  <c r="N52" i="13"/>
  <c r="O51" i="13"/>
  <c r="N51" i="13"/>
  <c r="O50" i="13"/>
  <c r="N50" i="13"/>
  <c r="O49" i="13"/>
  <c r="N49" i="13"/>
  <c r="O48" i="13"/>
  <c r="N48" i="13"/>
  <c r="O47" i="13"/>
  <c r="N47" i="13"/>
  <c r="O46" i="13"/>
  <c r="N46" i="13"/>
  <c r="O45" i="13"/>
  <c r="N45" i="13"/>
  <c r="O44" i="13"/>
  <c r="N44" i="13"/>
  <c r="O43" i="13"/>
  <c r="N43" i="13"/>
  <c r="O42" i="13"/>
  <c r="N42" i="13"/>
  <c r="O41" i="13"/>
  <c r="N41" i="13"/>
  <c r="O40" i="13"/>
  <c r="N40" i="13"/>
  <c r="O39" i="13"/>
  <c r="N39" i="13"/>
  <c r="O38" i="13"/>
  <c r="N38" i="13"/>
  <c r="O37" i="13"/>
  <c r="N37" i="13"/>
  <c r="O36" i="13"/>
  <c r="N36" i="13"/>
  <c r="O35" i="13"/>
  <c r="N35" i="13"/>
  <c r="O34" i="13"/>
  <c r="N34" i="13"/>
  <c r="O33" i="13"/>
  <c r="N33" i="13"/>
  <c r="O32" i="13"/>
  <c r="N32" i="13"/>
  <c r="O31" i="13"/>
  <c r="N31" i="13"/>
  <c r="O30" i="13"/>
  <c r="N30" i="13"/>
  <c r="O29" i="13"/>
  <c r="N29" i="13"/>
  <c r="O28" i="13"/>
  <c r="N28" i="13"/>
  <c r="O27" i="13"/>
  <c r="N27" i="13"/>
  <c r="O26" i="13"/>
  <c r="N26" i="13"/>
  <c r="O25" i="13"/>
  <c r="N25" i="13"/>
  <c r="O24" i="13"/>
  <c r="N24" i="13"/>
  <c r="O23" i="13"/>
  <c r="N23" i="13"/>
  <c r="O22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K9" i="13"/>
  <c r="R2" i="13"/>
  <c r="N12" i="12"/>
  <c r="N13" i="12"/>
  <c r="N14" i="12"/>
  <c r="N11" i="12"/>
  <c r="K9" i="12"/>
  <c r="R2" i="12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O42" i="5"/>
  <c r="N43" i="5"/>
  <c r="O43" i="5"/>
  <c r="N44" i="5"/>
  <c r="O44" i="5"/>
  <c r="N45" i="5"/>
  <c r="O45" i="5"/>
  <c r="N46" i="5"/>
  <c r="O46" i="5"/>
  <c r="N47" i="5"/>
  <c r="O47" i="5"/>
  <c r="N48" i="5"/>
  <c r="O48" i="5"/>
  <c r="N49" i="5"/>
  <c r="O49" i="5"/>
  <c r="N50" i="5"/>
  <c r="O50" i="5"/>
  <c r="N51" i="5"/>
  <c r="O51" i="5"/>
  <c r="N52" i="5"/>
  <c r="O52" i="5"/>
  <c r="N53" i="5"/>
  <c r="O53" i="5"/>
  <c r="N54" i="5"/>
  <c r="O54" i="5"/>
  <c r="N55" i="5"/>
  <c r="O55" i="5"/>
  <c r="N56" i="5"/>
  <c r="O56" i="5"/>
  <c r="N57" i="5"/>
  <c r="O57" i="5"/>
  <c r="N58" i="5"/>
  <c r="O58" i="5"/>
  <c r="N59" i="5"/>
  <c r="O59" i="5"/>
  <c r="N60" i="5"/>
  <c r="O60" i="5"/>
  <c r="N12" i="5"/>
  <c r="N13" i="5"/>
  <c r="N14" i="5"/>
  <c r="N15" i="5"/>
  <c r="N16" i="5"/>
  <c r="N17" i="5"/>
  <c r="N18" i="5"/>
  <c r="N19" i="5"/>
  <c r="N11" i="5"/>
  <c r="P18" i="13" l="1"/>
  <c r="P19" i="13"/>
  <c r="P18" i="16"/>
  <c r="P19" i="16"/>
  <c r="P18" i="15"/>
  <c r="P19" i="15"/>
  <c r="P18" i="14"/>
  <c r="P19" i="14"/>
  <c r="P17" i="17"/>
  <c r="P18" i="17"/>
  <c r="P16" i="13"/>
  <c r="P17" i="13"/>
  <c r="P16" i="16"/>
  <c r="P17" i="16"/>
  <c r="P16" i="15"/>
  <c r="P17" i="15"/>
  <c r="P16" i="14"/>
  <c r="P17" i="14"/>
  <c r="R8" i="18"/>
  <c r="P9" i="18" s="1"/>
  <c r="R9" i="18" s="1"/>
  <c r="P14" i="16"/>
  <c r="P15" i="16"/>
  <c r="P14" i="15"/>
  <c r="P15" i="15"/>
  <c r="P14" i="14"/>
  <c r="P15" i="14"/>
  <c r="P14" i="13"/>
  <c r="P15" i="13"/>
  <c r="P12" i="16"/>
  <c r="P13" i="16"/>
  <c r="P12" i="15"/>
  <c r="P13" i="15"/>
  <c r="P14" i="12"/>
  <c r="P13" i="12"/>
  <c r="P12" i="14"/>
  <c r="P13" i="14"/>
  <c r="P12" i="13"/>
  <c r="P13" i="13"/>
  <c r="P12" i="17"/>
  <c r="P16" i="17"/>
  <c r="P13" i="17"/>
  <c r="P15" i="17"/>
  <c r="P14" i="17"/>
  <c r="O21" i="15"/>
  <c r="O20" i="13"/>
  <c r="O20" i="17"/>
  <c r="L9" i="17"/>
  <c r="P11" i="17" s="1"/>
  <c r="O21" i="17"/>
  <c r="O21" i="16"/>
  <c r="O21" i="14"/>
  <c r="O21" i="13"/>
  <c r="L9" i="12"/>
  <c r="O11" i="12"/>
  <c r="O14" i="13"/>
  <c r="O18" i="13"/>
  <c r="L9" i="14"/>
  <c r="P11" i="14" s="1"/>
  <c r="O13" i="14"/>
  <c r="O17" i="14"/>
  <c r="O18" i="16"/>
  <c r="O14" i="16"/>
  <c r="O19" i="17"/>
  <c r="O11" i="17"/>
  <c r="O13" i="17"/>
  <c r="O15" i="17"/>
  <c r="O17" i="17"/>
  <c r="O14" i="17"/>
  <c r="O18" i="17"/>
  <c r="O12" i="17"/>
  <c r="O16" i="17"/>
  <c r="O13" i="16"/>
  <c r="O17" i="16"/>
  <c r="O12" i="16"/>
  <c r="O16" i="16"/>
  <c r="O20" i="16"/>
  <c r="L9" i="16"/>
  <c r="P11" i="16" s="1"/>
  <c r="O11" i="16"/>
  <c r="O15" i="16"/>
  <c r="O19" i="16"/>
  <c r="O12" i="15"/>
  <c r="O16" i="15"/>
  <c r="O20" i="15"/>
  <c r="O14" i="15"/>
  <c r="O18" i="15"/>
  <c r="O13" i="15"/>
  <c r="O17" i="15"/>
  <c r="L9" i="15"/>
  <c r="P11" i="15" s="1"/>
  <c r="O11" i="15"/>
  <c r="O15" i="15"/>
  <c r="O19" i="15"/>
  <c r="L9" i="13"/>
  <c r="P11" i="13" s="1"/>
  <c r="O11" i="13"/>
  <c r="O15" i="13"/>
  <c r="O19" i="13"/>
  <c r="O14" i="14"/>
  <c r="O18" i="14"/>
  <c r="O13" i="13"/>
  <c r="O17" i="13"/>
  <c r="O12" i="14"/>
  <c r="O16" i="14"/>
  <c r="O20" i="14"/>
  <c r="O12" i="13"/>
  <c r="O16" i="13"/>
  <c r="O11" i="14"/>
  <c r="O15" i="14"/>
  <c r="O19" i="14"/>
  <c r="O12" i="12"/>
  <c r="O13" i="12"/>
  <c r="O14" i="12"/>
  <c r="R2" i="5"/>
  <c r="C4" i="11" s="1"/>
  <c r="K9" i="5"/>
  <c r="P18" i="5" l="1"/>
  <c r="P19" i="5"/>
  <c r="P16" i="5"/>
  <c r="P17" i="5"/>
  <c r="P14" i="5"/>
  <c r="P15" i="5"/>
  <c r="P12" i="5"/>
  <c r="P13" i="5"/>
  <c r="O19" i="5"/>
  <c r="R6" i="14"/>
  <c r="O39" i="5"/>
  <c r="O38" i="5"/>
  <c r="O41" i="5"/>
  <c r="O40" i="5"/>
  <c r="O37" i="5"/>
  <c r="O33" i="5"/>
  <c r="O32" i="5"/>
  <c r="O36" i="5"/>
  <c r="O35" i="5"/>
  <c r="O34" i="5"/>
  <c r="O27" i="5"/>
  <c r="O30" i="5"/>
  <c r="O29" i="5"/>
  <c r="O31" i="5"/>
  <c r="O28" i="5"/>
  <c r="O24" i="5"/>
  <c r="O23" i="5"/>
  <c r="O26" i="5"/>
  <c r="O25" i="5"/>
  <c r="O22" i="5"/>
  <c r="R5" i="15"/>
  <c r="O21" i="5"/>
  <c r="R5" i="13"/>
  <c r="R6" i="17"/>
  <c r="R4" i="15"/>
  <c r="R4" i="12"/>
  <c r="R6" i="12"/>
  <c r="O20" i="5"/>
  <c r="O18" i="5"/>
  <c r="O17" i="5"/>
  <c r="O15" i="5"/>
  <c r="O16" i="5"/>
  <c r="O14" i="5"/>
  <c r="O12" i="5"/>
  <c r="O13" i="5"/>
  <c r="O11" i="5"/>
  <c r="L9" i="5"/>
  <c r="P11" i="5" s="1"/>
  <c r="R5" i="14" l="1"/>
  <c r="R6" i="16"/>
  <c r="R6" i="15"/>
  <c r="R6" i="13"/>
  <c r="R4" i="14"/>
  <c r="R5" i="16"/>
  <c r="R4" i="17"/>
  <c r="R5" i="17"/>
  <c r="R4" i="13"/>
  <c r="R8" i="13" s="1"/>
  <c r="P9" i="13" s="1"/>
  <c r="R9" i="13" s="1"/>
  <c r="R4" i="16"/>
  <c r="R8" i="15"/>
  <c r="P9" i="15" s="1"/>
  <c r="R9" i="15" s="1"/>
  <c r="R8" i="12"/>
  <c r="P9" i="12" s="1"/>
  <c r="R9" i="12" s="1"/>
  <c r="R8" i="14" l="1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<sst xmlns="http://schemas.openxmlformats.org/spreadsheetml/2006/main" count="756" uniqueCount="87">
  <si>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</si>
  <si>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</si>
  <si>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</si>
  <si>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</si>
  <si>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</si>
  <si>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</si>
  <si>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</si>
  <si>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</si>
  <si>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</si>
  <si>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</si>
  <si>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</si>
  <si>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</si>
  <si>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</si>
  <si>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</si>
  <si>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</si>
  <si>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</si>
  <si>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</si>
  <si>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</si>
  <si>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</si>
  <si>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</si>
  <si>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</si>
  <si>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</si>
  <si>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</si>
  <si>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</si>
  <si>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</si>
  <si>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</si>
  <si>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</si>
  <si>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</si>
  <si>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</si>
  <si>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</si>
  <si>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</si>
  <si>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</si>
  <si>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</si>
  <si>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</si>
  <si>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</si>
  <si>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</si>
  <si>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</si>
  <si>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</si>
  <si>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</si>
  <si>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</si>
  <si>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</si>
  <si>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</si>
  <si>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8 классах в 2025-2026 учебном году</t>
  </si>
  <si>
    <t>Ранжированный список участников школьного этапа всероссийской олимпиады школьников 
по _ в 9 классах в 2025-2026 учебном году</t>
  </si>
  <si>
    <t>Ранжированный список участников школьного этапа всероссийской олимпиады школьников 
по _ в 10 классах в 2025-2026 учебном году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</si>
  <si>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</si>
  <si>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</si>
  <si>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МБОУ "ТГ №11", Учебный Центр ЭКСПЕРТ</t>
  </si>
  <si>
    <t>Учебный Центр ЭКСПЕРТ</t>
  </si>
  <si>
    <t>не имеются</t>
  </si>
  <si>
    <t>Хамидуллина</t>
  </si>
  <si>
    <t>Лина</t>
  </si>
  <si>
    <t>Шайхиева</t>
  </si>
  <si>
    <t>Ралина</t>
  </si>
  <si>
    <t>Робертовна</t>
  </si>
  <si>
    <t>Шангареева</t>
  </si>
  <si>
    <t>Амина</t>
  </si>
  <si>
    <t>Шафигуллин</t>
  </si>
  <si>
    <t>Марсель</t>
  </si>
  <si>
    <t>нет</t>
  </si>
  <si>
    <t>Ранжированный список участников школьного этапа всероссийской олимпиады школьников 
по  в 4 классах в 2025-2026 учебном году</t>
  </si>
  <si>
    <t>Руслановна</t>
  </si>
  <si>
    <t>16.04.2013</t>
  </si>
  <si>
    <t>17.07.2013</t>
  </si>
  <si>
    <t>Алмазовна</t>
  </si>
  <si>
    <t>11.02.2013</t>
  </si>
  <si>
    <t>12.11.2012</t>
  </si>
  <si>
    <t>Гамилевич</t>
  </si>
  <si>
    <t>Ранжированный список участников школьного этапа всероссийской олимпиады школьников 
по  в 5 классах в 2025-2026 учебном году</t>
  </si>
  <si>
    <t>немецкий язык</t>
  </si>
  <si>
    <t>27.09.2025</t>
  </si>
  <si>
    <t>Ранжированный список участников школьного этапа всероссийской олимпиады школьников 
по немецкому языку в 6 классах в 2025-2026 учебном году</t>
  </si>
  <si>
    <t>НЯ-6-1</t>
  </si>
  <si>
    <t>НЯ-6-4</t>
  </si>
  <si>
    <t>НЯ-6-2</t>
  </si>
  <si>
    <t>НЯ-6-3</t>
  </si>
  <si>
    <t>Заляева Ильвина Ильверовна</t>
  </si>
  <si>
    <t>Ранжированный список участников школьного этапа всероссийской олимпиады школьников 
по  в 7 классах в 2025-2026 учебном году</t>
  </si>
  <si>
    <t xml:space="preserve">Председатель </t>
  </si>
  <si>
    <t xml:space="preserve">Члены жюри: </t>
  </si>
  <si>
    <t>Валеева А.А.</t>
  </si>
  <si>
    <t xml:space="preserve">Галимшина Р.Н. </t>
  </si>
  <si>
    <t xml:space="preserve">Маннанова И.И. </t>
  </si>
  <si>
    <t>Заляева И.И.</t>
  </si>
  <si>
    <t>Хайдарова Г.Р.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</si>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</sst>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4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4</v>
      </c>
    </row>
    <row r="5" spans="2:4" s="4" customFormat="1" ht="24" customHeight="1" x14ac:dyDescent="0.2">
      <c r="B5" s="3" t="s">
        <v>28</v>
      </c>
      <c r="C5" s="1">
        <f>SUM('4 класс:11 класс'!R4)</f>
        <v>1</v>
      </c>
    </row>
    <row r="6" spans="2:4" s="4" customFormat="1" ht="24" customHeight="1" x14ac:dyDescent="0.2">
      <c r="B6" s="3" t="s">
        <v>29</v>
      </c>
      <c r="C6" s="1">
        <f>SUM('4 класс:11 класс'!R5)</f>
        <v>1</v>
      </c>
    </row>
    <row r="7" spans="2:4" s="4" customFormat="1" ht="24" customHeight="1" x14ac:dyDescent="0.2">
      <c r="B7" s="3" t="s">
        <v>30</v>
      </c>
      <c r="C7" s="1">
        <f>SUM('4 класс:11 класс'!R6)</f>
        <v>2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0.5</v>
      </c>
    </row>
    <row r="10" spans="2:4" s="4" customFormat="1" ht="24" customHeight="1" x14ac:dyDescent="0.2">
      <c r="B10" s="3" t="s">
        <v>26</v>
      </c>
      <c r="C10" s="6">
        <f>IF((C4*D10)&gt;0,(C4*D10),0)</f>
        <v>0.19999999999999996</v>
      </c>
      <c r="D10" s="7">
        <f>C9-45%</f>
        <v>4.9999999999999989E-2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H6" sqref="H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60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46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 t="s">
        <v>47</v>
      </c>
      <c r="K11" s="38"/>
      <c r="L11" s="39"/>
      <c r="M11" s="40"/>
      <c r="N11" s="31"/>
      <c r="O11" s="31"/>
      <c r="P11" s="41"/>
      <c r="Q11" s="37"/>
      <c r="R11" s="43" t="s">
        <v>48</v>
      </c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 t="s">
        <v>47</v>
      </c>
      <c r="K12" s="38"/>
      <c r="L12" s="39"/>
      <c r="M12" s="40"/>
      <c r="N12" s="31" t="str">
        <f t="shared" ref="N12:N60" si="0">IF(M12="","",M12/$E$9)</f>
        <v/>
      </c>
      <c r="O12" s="31" t="str">
        <f t="shared" ref="O12:O60" si="1">IF(M12="","",M12/$K$9)</f>
        <v/>
      </c>
      <c r="P12" s="41" t="str">
        <f t="shared" ref="P12:P59" si="2">IF(M12="","",IF($K$9=M12,$L$9,IF(M12&gt;=$H$9,"призер","участник")))</f>
        <v/>
      </c>
      <c r="Q12" s="37"/>
      <c r="R12" s="43" t="s">
        <v>48</v>
      </c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37" t="s">
        <v>47</v>
      </c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 t="s">
        <v>48</v>
      </c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 t="s">
        <v>47</v>
      </c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 t="s">
        <v>48</v>
      </c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 t="s">
        <v>47</v>
      </c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 t="s">
        <v>48</v>
      </c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 t="s">
        <v>47</v>
      </c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 t="s">
        <v>48</v>
      </c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 t="s">
        <v>47</v>
      </c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 t="s">
        <v>48</v>
      </c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 t="s">
        <v>47</v>
      </c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 t="s">
        <v>48</v>
      </c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 t="s">
        <v>47</v>
      </c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 t="s">
        <v>48</v>
      </c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 t="s">
        <v>47</v>
      </c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 t="s">
        <v>48</v>
      </c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 t="s">
        <v>47</v>
      </c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 t="s">
        <v>48</v>
      </c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 t="s">
        <v>47</v>
      </c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 t="s">
        <v>48</v>
      </c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:C5">
    <cfRule type="expression" dxfId="23" priority="3" stopIfTrue="1">
      <formula>ISBLANK(C4)</formula>
    </cfRule>
  </conditionalFormatting>
  <conditionalFormatting sqref="C8">
    <cfRule type="expression" dxfId="22" priority="2" stopIfTrue="1">
      <formula>ISBLANK(C8)</formula>
    </cfRule>
  </conditionalFormatting>
  <conditionalFormatting sqref="E9">
    <cfRule type="expression" dxfId="21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5" zoomScaleNormal="100" workbookViewId="0">
      <selection activeCell="L11" sqref="L11:L13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68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46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 t="s">
        <v>47</v>
      </c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 t="s">
        <v>47</v>
      </c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 t="s">
        <v>47</v>
      </c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20" priority="3" stopIfTrue="1">
      <formula>ISBLANK(C4)</formula>
    </cfRule>
  </conditionalFormatting>
  <conditionalFormatting sqref="C8">
    <cfRule type="expression" dxfId="19" priority="2" stopIfTrue="1">
      <formula>ISBLANK(C8)</formula>
    </cfRule>
  </conditionalFormatting>
  <conditionalFormatting sqref="E9">
    <cfRule type="expression" dxfId="1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zoomScaleNormal="100" workbookViewId="0">
      <selection activeCell="H26" sqref="H2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71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COUNTA(M11:M14)</f>
        <v>4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69</v>
      </c>
      <c r="E4" s="16" t="s">
        <v>21</v>
      </c>
      <c r="F4" s="17"/>
      <c r="Q4" s="18" t="s">
        <v>33</v>
      </c>
      <c r="R4" s="19">
        <f>COUNTIF(P11:P14,"победитель")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COUNTIF(P11:P14,"участник")</f>
        <v>2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70</v>
      </c>
      <c r="F8" s="17"/>
      <c r="Q8" s="22" t="s">
        <v>31</v>
      </c>
      <c r="R8" s="21">
        <f>(R4+R5)/R2</f>
        <v>0.5</v>
      </c>
    </row>
    <row r="9" spans="1:21" x14ac:dyDescent="0.25">
      <c r="C9" s="60" t="s">
        <v>24</v>
      </c>
      <c r="D9" s="60"/>
      <c r="E9" s="14">
        <v>40</v>
      </c>
      <c r="G9" s="18" t="s">
        <v>46</v>
      </c>
      <c r="H9" s="56">
        <f>E9/2</f>
        <v>20</v>
      </c>
      <c r="J9" s="23" t="s">
        <v>13</v>
      </c>
      <c r="K9" s="24">
        <f>MAX(M11:M14)</f>
        <v>17</v>
      </c>
      <c r="L9" s="25" t="str">
        <f>IF(K9*100/E9&gt;=50,"победитель","участник")</f>
        <v>участник</v>
      </c>
      <c r="P9" s="26">
        <f>R8-45%</f>
        <v>4.9999999999999989E-2</v>
      </c>
      <c r="Q9" s="18" t="s">
        <v>26</v>
      </c>
      <c r="R9" s="27">
        <f>IF((R2*P9)&gt;0,(R2*P9),0)</f>
        <v>0.19999999999999996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50</v>
      </c>
      <c r="D11" s="34" t="s">
        <v>51</v>
      </c>
      <c r="E11" s="34" t="s">
        <v>61</v>
      </c>
      <c r="F11" s="35" t="s">
        <v>62</v>
      </c>
      <c r="G11" s="36" t="s">
        <v>49</v>
      </c>
      <c r="H11" s="36" t="s">
        <v>59</v>
      </c>
      <c r="I11" s="37" t="s">
        <v>59</v>
      </c>
      <c r="J11" s="37" t="s">
        <v>47</v>
      </c>
      <c r="K11" s="38">
        <v>6</v>
      </c>
      <c r="L11" s="39" t="s">
        <v>72</v>
      </c>
      <c r="M11" s="40">
        <v>17</v>
      </c>
      <c r="N11" s="31">
        <f>IF(M11="","",M11/$E$9)</f>
        <v>0.42499999999999999</v>
      </c>
      <c r="O11" s="31">
        <f>IF(M11="","",M11/$K$9)</f>
        <v>1</v>
      </c>
      <c r="P11" s="41" t="s">
        <v>85</v>
      </c>
      <c r="Q11" s="37" t="s">
        <v>76</v>
      </c>
      <c r="R11" s="43" t="s">
        <v>48</v>
      </c>
    </row>
    <row r="12" spans="1:21" s="32" customFormat="1" ht="12.95" customHeight="1" x14ac:dyDescent="0.2">
      <c r="A12" s="28">
        <v>4</v>
      </c>
      <c r="B12" s="51" t="s">
        <v>12</v>
      </c>
      <c r="C12" s="34" t="s">
        <v>57</v>
      </c>
      <c r="D12" s="34" t="s">
        <v>58</v>
      </c>
      <c r="E12" s="34" t="s">
        <v>67</v>
      </c>
      <c r="F12" s="35" t="s">
        <v>66</v>
      </c>
      <c r="G12" s="36" t="s">
        <v>49</v>
      </c>
      <c r="H12" s="36" t="s">
        <v>59</v>
      </c>
      <c r="I12" s="37" t="s">
        <v>59</v>
      </c>
      <c r="J12" s="37" t="s">
        <v>47</v>
      </c>
      <c r="K12" s="38">
        <v>6</v>
      </c>
      <c r="L12" s="39" t="s">
        <v>73</v>
      </c>
      <c r="M12" s="40">
        <v>16</v>
      </c>
      <c r="N12" s="31">
        <f>IF(M12="","",M12/$E$9)</f>
        <v>0.4</v>
      </c>
      <c r="O12" s="31">
        <f>IF(M12="","",M12/$K$9)</f>
        <v>0.94117647058823528</v>
      </c>
      <c r="P12" s="41" t="s">
        <v>86</v>
      </c>
      <c r="Q12" s="37" t="s">
        <v>76</v>
      </c>
      <c r="R12" s="43" t="s">
        <v>48</v>
      </c>
    </row>
    <row r="13" spans="1:21" x14ac:dyDescent="0.25">
      <c r="A13" s="28">
        <v>3</v>
      </c>
      <c r="B13" s="51" t="s">
        <v>12</v>
      </c>
      <c r="C13" s="34" t="s">
        <v>55</v>
      </c>
      <c r="D13" s="34" t="s">
        <v>56</v>
      </c>
      <c r="E13" s="34" t="s">
        <v>64</v>
      </c>
      <c r="F13" s="44" t="s">
        <v>65</v>
      </c>
      <c r="G13" s="36" t="s">
        <v>49</v>
      </c>
      <c r="H13" s="36" t="s">
        <v>59</v>
      </c>
      <c r="I13" s="45" t="s">
        <v>59</v>
      </c>
      <c r="J13" s="45" t="s">
        <v>47</v>
      </c>
      <c r="K13" s="46">
        <v>6</v>
      </c>
      <c r="L13" s="39" t="s">
        <v>74</v>
      </c>
      <c r="M13" s="40">
        <v>10</v>
      </c>
      <c r="N13" s="31">
        <f>IF(M13="","",M13/$E$9)</f>
        <v>0.25</v>
      </c>
      <c r="O13" s="31">
        <f>IF(M13="","",M13/$K$9)</f>
        <v>0.58823529411764708</v>
      </c>
      <c r="P13" s="41" t="str">
        <f>IF(M13="","",IF($K$9=M13,$L$9,IF(M13&gt;=$H$9,"призер","участник")))</f>
        <v>участник</v>
      </c>
      <c r="Q13" s="37" t="s">
        <v>76</v>
      </c>
      <c r="R13" s="43" t="s">
        <v>48</v>
      </c>
    </row>
    <row r="14" spans="1:21" x14ac:dyDescent="0.25">
      <c r="A14" s="28">
        <v>2</v>
      </c>
      <c r="B14" s="51" t="s">
        <v>12</v>
      </c>
      <c r="C14" s="34" t="s">
        <v>52</v>
      </c>
      <c r="D14" s="34" t="s">
        <v>53</v>
      </c>
      <c r="E14" s="34" t="s">
        <v>54</v>
      </c>
      <c r="F14" s="35" t="s">
        <v>63</v>
      </c>
      <c r="G14" s="36" t="s">
        <v>49</v>
      </c>
      <c r="H14" s="36" t="s">
        <v>59</v>
      </c>
      <c r="I14" s="37" t="s">
        <v>59</v>
      </c>
      <c r="J14" s="37" t="s">
        <v>47</v>
      </c>
      <c r="K14" s="38">
        <v>6</v>
      </c>
      <c r="L14" s="39" t="s">
        <v>75</v>
      </c>
      <c r="M14" s="40">
        <v>9</v>
      </c>
      <c r="N14" s="31">
        <f>IF(M14="","",M14/$E$9)</f>
        <v>0.22500000000000001</v>
      </c>
      <c r="O14" s="31">
        <f>IF(M14="","",M14/$K$9)</f>
        <v>0.52941176470588236</v>
      </c>
      <c r="P14" s="41" t="str">
        <f>IF(M14="","",IF($K$9=M14,$L$9,IF(M14&gt;=$H$9,"призер","участник")))</f>
        <v>участник</v>
      </c>
      <c r="Q14" s="37" t="s">
        <v>76</v>
      </c>
      <c r="R14" s="43" t="s">
        <v>48</v>
      </c>
    </row>
    <row r="16" spans="1:21" x14ac:dyDescent="0.25">
      <c r="B16" s="33" t="s">
        <v>23</v>
      </c>
      <c r="C16" s="10" t="s">
        <v>78</v>
      </c>
      <c r="E16" s="10" t="s">
        <v>84</v>
      </c>
    </row>
    <row r="17" spans="3:5" x14ac:dyDescent="0.25">
      <c r="C17" s="10" t="s">
        <v>79</v>
      </c>
      <c r="E17" s="10" t="s">
        <v>83</v>
      </c>
    </row>
    <row r="18" spans="3:5" x14ac:dyDescent="0.25">
      <c r="E18" s="10" t="s">
        <v>81</v>
      </c>
    </row>
    <row r="19" spans="3:5" x14ac:dyDescent="0.25">
      <c r="E19" s="10" t="s">
        <v>80</v>
      </c>
    </row>
    <row r="20" spans="3:5" x14ac:dyDescent="0.25">
      <c r="E20" s="10" t="s">
        <v>82</v>
      </c>
    </row>
  </sheetData>
  <protectedRanges>
    <protectedRange sqref="N11:N14" name="Диапазон1_3_1"/>
    <protectedRange sqref="O11:O14" name="Диапазон1_1_1_1"/>
    <protectedRange sqref="P11:P14" name="Диапазон1_2_1_1_1"/>
  </protectedRanges>
  <autoFilter ref="A10:R10">
    <sortState ref="A11:R14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7" priority="3" stopIfTrue="1">
      <formula>ISBLANK(C4)</formula>
    </cfRule>
  </conditionalFormatting>
  <conditionalFormatting sqref="C8">
    <cfRule type="expression" dxfId="16" priority="2" stopIfTrue="1">
      <formula>ISBLANK(C8)</formula>
    </cfRule>
  </conditionalFormatting>
  <conditionalFormatting sqref="E9">
    <cfRule type="expression" dxfId="15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6" sqref="F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77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46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4" priority="3" stopIfTrue="1">
      <formula>ISBLANK(C4)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42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46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1" priority="3" stopIfTrue="1">
      <formula>ISBLANK(C4)</formula>
    </cfRule>
  </conditionalFormatting>
  <conditionalFormatting sqref="C8">
    <cfRule type="expression" dxfId="10" priority="2" stopIfTrue="1">
      <formula>ISBLANK(C8)</formula>
    </cfRule>
  </conditionalFormatting>
  <conditionalFormatting sqref="E9">
    <cfRule type="expression" dxfId="9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43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46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8" priority="3" stopIfTrue="1">
      <formula>ISBLANK(C4)</formula>
    </cfRule>
  </conditionalFormatting>
  <conditionalFormatting sqref="C8">
    <cfRule type="expression" dxfId="7" priority="2" stopIfTrue="1">
      <formula>ISBLANK(C8)</formula>
    </cfRule>
  </conditionalFormatting>
  <conditionalFormatting sqref="E9">
    <cfRule type="expression" dxfId="6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44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46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5" priority="3" stopIfTrue="1">
      <formula>ISBLANK(C4)</formula>
    </cfRule>
  </conditionalFormatting>
  <conditionalFormatting sqref="C8">
    <cfRule type="expression" dxfId="4" priority="2" stopIfTrue="1">
      <formula>ISBLANK(C8)</formula>
    </cfRule>
  </conditionalFormatting>
  <conditionalFormatting sqref="E9">
    <cfRule type="expression" dxfId="3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F5" sqref="F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1" ht="32.25" customHeight="1" x14ac:dyDescent="0.25">
      <c r="B2" s="11"/>
      <c r="C2" s="59" t="s">
        <v>45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Q8" s="22" t="s">
        <v>31</v>
      </c>
      <c r="R8" s="21" t="e">
        <f>(R4+R5)/R2</f>
        <v>#DIV/0!</v>
      </c>
    </row>
    <row r="9" spans="1:21" x14ac:dyDescent="0.25">
      <c r="C9" s="60" t="s">
        <v>24</v>
      </c>
      <c r="D9" s="60"/>
      <c r="E9" s="14"/>
      <c r="G9" s="18" t="s">
        <v>46</v>
      </c>
      <c r="H9" s="57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2" priority="3" stopIfTrue="1">
      <formula>ISBLANK(C4)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2025-09-10T05:49:18Z</cp:lastPrinted>
  <dcterms:created xsi:type="dcterms:W3CDTF">2007-11-07T20:16:05Z</dcterms:created>
  <dcterms:modified xsi:type="dcterms:W3CDTF">2025-09-30T18:54:49Z</dcterms:modified>
</cp:coreProperties>
</file>